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poliartcrcom-my.sharepoint.com/personal/gkelly_poliartcr_com/Documents/PROJECT NEXT/course/Multiplicando tu aguinaldo/"/>
    </mc:Choice>
  </mc:AlternateContent>
  <xr:revisionPtr revIDLastSave="45" documentId="8_{F2AC5F99-A5B3-4545-8906-EAD6588554DC}" xr6:coauthVersionLast="47" xr6:coauthVersionMax="47" xr10:uidLastSave="{800A5669-8D5D-4C66-953E-B525A65D6491}"/>
  <bookViews>
    <workbookView xWindow="24" yWindow="384" windowWidth="23016" windowHeight="13656" firstSheet="1" activeTab="4" xr2:uid="{00000000-000D-0000-FFFF-FFFF00000000}"/>
  </bookViews>
  <sheets>
    <sheet name="Escenario 1 (Deuda)" sheetId="1" r:id="rId1"/>
    <sheet name="Escenario 2 (Estable)" sheetId="2" r:id="rId2"/>
    <sheet name="Escenario 3 (Crecimiento)" sheetId="3" r:id="rId3"/>
    <sheet name="Resumen" sheetId="4" r:id="rId4"/>
    <sheet name="Visión 2026" sheetId="5" r:id="rId5"/>
    <sheet name="Save More Tomorrow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5" l="1"/>
  <c r="B18" i="5"/>
  <c r="D35" i="6"/>
  <c r="B35" i="6"/>
  <c r="C35" i="6" s="1"/>
  <c r="E35" i="6" s="1"/>
  <c r="D34" i="6"/>
  <c r="B34" i="6"/>
  <c r="C34" i="6" s="1"/>
  <c r="E34" i="6" s="1"/>
  <c r="D33" i="6"/>
  <c r="B33" i="6"/>
  <c r="C33" i="6" s="1"/>
  <c r="E33" i="6" s="1"/>
  <c r="D32" i="6"/>
  <c r="B32" i="6"/>
  <c r="C32" i="6" s="1"/>
  <c r="D31" i="6"/>
  <c r="B31" i="6"/>
  <c r="C31" i="6" s="1"/>
  <c r="D30" i="6"/>
  <c r="B30" i="6"/>
  <c r="C30" i="6" s="1"/>
  <c r="E30" i="6" s="1"/>
  <c r="D29" i="6"/>
  <c r="B29" i="6"/>
  <c r="C29" i="6" s="1"/>
  <c r="E29" i="6" s="1"/>
  <c r="D28" i="6"/>
  <c r="B28" i="6"/>
  <c r="C28" i="6" s="1"/>
  <c r="E28" i="6" s="1"/>
  <c r="D27" i="6"/>
  <c r="B27" i="6"/>
  <c r="C27" i="6" s="1"/>
  <c r="E27" i="6" s="1"/>
  <c r="D26" i="6"/>
  <c r="B26" i="6"/>
  <c r="C26" i="6" s="1"/>
  <c r="D25" i="6"/>
  <c r="B25" i="6"/>
  <c r="C25" i="6" s="1"/>
  <c r="D24" i="6"/>
  <c r="B24" i="6"/>
  <c r="C24" i="6" s="1"/>
  <c r="E24" i="6" s="1"/>
  <c r="D23" i="6"/>
  <c r="B23" i="6"/>
  <c r="C23" i="6" s="1"/>
  <c r="E23" i="6" s="1"/>
  <c r="D22" i="6"/>
  <c r="B22" i="6"/>
  <c r="C22" i="6" s="1"/>
  <c r="E22" i="6" s="1"/>
  <c r="D21" i="6"/>
  <c r="B21" i="6"/>
  <c r="C21" i="6" s="1"/>
  <c r="E21" i="6" s="1"/>
  <c r="D20" i="6"/>
  <c r="B20" i="6"/>
  <c r="C20" i="6" s="1"/>
  <c r="D19" i="6"/>
  <c r="B19" i="6"/>
  <c r="C19" i="6" s="1"/>
  <c r="D18" i="6"/>
  <c r="B18" i="6"/>
  <c r="C18" i="6" s="1"/>
  <c r="E18" i="6" s="1"/>
  <c r="D17" i="6"/>
  <c r="B17" i="6"/>
  <c r="C17" i="6" s="1"/>
  <c r="E17" i="6" s="1"/>
  <c r="E16" i="6"/>
  <c r="G16" i="6" s="1"/>
  <c r="B19" i="5"/>
  <c r="C17" i="3"/>
  <c r="C22" i="3" s="1"/>
  <c r="C16" i="3"/>
  <c r="C15" i="3"/>
  <c r="C14" i="3"/>
  <c r="C13" i="3"/>
  <c r="C12" i="3"/>
  <c r="C17" i="2"/>
  <c r="C23" i="2" s="1"/>
  <c r="C16" i="2"/>
  <c r="C15" i="2"/>
  <c r="C14" i="2"/>
  <c r="C13" i="2"/>
  <c r="C12" i="2"/>
  <c r="C17" i="1"/>
  <c r="C23" i="1" s="1"/>
  <c r="C16" i="1"/>
  <c r="B10" i="4" s="1"/>
  <c r="C15" i="1"/>
  <c r="B9" i="4" s="1"/>
  <c r="C14" i="1"/>
  <c r="B8" i="4" s="1"/>
  <c r="C13" i="1"/>
  <c r="B7" i="4" s="1"/>
  <c r="C12" i="1"/>
  <c r="B6" i="4" s="1"/>
  <c r="E19" i="6" l="1"/>
  <c r="E25" i="6"/>
  <c r="E20" i="6"/>
  <c r="E26" i="6"/>
  <c r="E32" i="6"/>
  <c r="E31" i="6"/>
  <c r="G17" i="6"/>
  <c r="G18" i="6" s="1"/>
  <c r="F16" i="6"/>
  <c r="F17" i="6" s="1"/>
  <c r="F18" i="6" s="1"/>
  <c r="C23" i="3"/>
  <c r="B11" i="4"/>
  <c r="C21" i="3"/>
  <c r="C21" i="2"/>
  <c r="C22" i="2"/>
  <c r="C21" i="1"/>
  <c r="C22" i="1"/>
  <c r="F19" i="6" l="1"/>
  <c r="F20" i="6" s="1"/>
  <c r="F21" i="6" s="1"/>
  <c r="F22" i="6" s="1"/>
  <c r="F23" i="6" s="1"/>
  <c r="F24" i="6" s="1"/>
  <c r="F25" i="6" s="1"/>
  <c r="F26" i="6" s="1"/>
  <c r="F27" i="6" s="1"/>
  <c r="F28" i="6" s="1"/>
  <c r="F29" i="6" s="1"/>
  <c r="F30" i="6" s="1"/>
  <c r="F31" i="6" s="1"/>
  <c r="F32" i="6" s="1"/>
  <c r="F33" i="6" s="1"/>
  <c r="F34" i="6" s="1"/>
  <c r="F35" i="6" s="1"/>
  <c r="G19" i="6"/>
  <c r="G20" i="6" s="1"/>
  <c r="G21" i="6" s="1"/>
  <c r="G22" i="6" s="1"/>
  <c r="G23" i="6" s="1"/>
  <c r="G24" i="6" s="1"/>
  <c r="G25" i="6" s="1"/>
  <c r="G26" i="6" s="1"/>
  <c r="G27" i="6" s="1"/>
  <c r="G28" i="6" s="1"/>
  <c r="G29" i="6" s="1"/>
  <c r="G30" i="6" s="1"/>
  <c r="G31" i="6" s="1"/>
  <c r="G32" i="6" s="1"/>
  <c r="G33" i="6" s="1"/>
  <c r="G34" i="6" s="1"/>
  <c r="G35" i="6" s="1"/>
</calcChain>
</file>

<file path=xl/sharedStrings.xml><?xml version="1.0" encoding="utf-8"?>
<sst xmlns="http://schemas.openxmlformats.org/spreadsheetml/2006/main" count="156" uniqueCount="79">
  <si>
    <t>Multiplica tu Aguinaldo – Escenario 1 (Deuda)</t>
  </si>
  <si>
    <t>Espacio para logo Wealth Mastery</t>
  </si>
  <si>
    <t>SECCIÓN A — Diagnóstico rápido</t>
  </si>
  <si>
    <t>Monto total del aguinaldo</t>
  </si>
  <si>
    <t>Ingrese aquí el monto neto de su aguinaldo</t>
  </si>
  <si>
    <t>Escenario financiero</t>
  </si>
  <si>
    <t>Escenario 1 (Deuda)</t>
  </si>
  <si>
    <t>Este escenario define la distribución sugerida</t>
  </si>
  <si>
    <t>% destinado a Billetera de Temporada</t>
  </si>
  <si>
    <t>Puede ajustar este porcentaje según su realidad</t>
  </si>
  <si>
    <t>Nivel de conocimiento financiero comprometido (1–4)</t>
  </si>
  <si>
    <t>1: Básico  2: Intermedio  3: Avanzado  4: Experto</t>
  </si>
  <si>
    <t>SECCIÓN B — Distribución del Aguinaldo por Billeteras</t>
  </si>
  <si>
    <t>Billetera</t>
  </si>
  <si>
    <t>% asignado</t>
  </si>
  <si>
    <t>Monto (₡)</t>
  </si>
  <si>
    <t>Propósito</t>
  </si>
  <si>
    <t>Pago de Deuda</t>
  </si>
  <si>
    <t>Reducir carga financiera</t>
  </si>
  <si>
    <t>Libertad Financiera</t>
  </si>
  <si>
    <t>Invertir para crecer</t>
  </si>
  <si>
    <t>Compras a Largo Plazo</t>
  </si>
  <si>
    <t>Metas grandes a futuro</t>
  </si>
  <si>
    <t>Caridad</t>
  </si>
  <si>
    <t>Siembra y abundancia</t>
  </si>
  <si>
    <t>Educación</t>
  </si>
  <si>
    <t>Aprender para avanzar</t>
  </si>
  <si>
    <t>Billetera de Temporada</t>
  </si>
  <si>
    <t>Navidad, regalos y paseos</t>
  </si>
  <si>
    <t>SECCIÓN C — Subdivisión Billetera de Temporada</t>
  </si>
  <si>
    <t>Subcategoría</t>
  </si>
  <si>
    <t>% dentro de la Billetera de Temporada</t>
  </si>
  <si>
    <t>Navidad</t>
  </si>
  <si>
    <t>Regalos</t>
  </si>
  <si>
    <t>Paseos</t>
  </si>
  <si>
    <t>Multiplica tu Aguinaldo – Escenario 2 (Estable)</t>
  </si>
  <si>
    <t>Escenario 2 (Estable)</t>
  </si>
  <si>
    <t>Multiplica tu Aguinaldo – Escenario 3 (Crecimiento)</t>
  </si>
  <si>
    <t>Escenario 3 (Crecimiento)</t>
  </si>
  <si>
    <t>Resumen Final Personal</t>
  </si>
  <si>
    <t>Escenario elegido (1, 2 o 3):</t>
  </si>
  <si>
    <t>Visión Financiera 2026</t>
  </si>
  <si>
    <t>Meta financiera 1</t>
  </si>
  <si>
    <t>Meta financiera 2</t>
  </si>
  <si>
    <t>Meta financiera 3</t>
  </si>
  <si>
    <t>Este aguinaldo me conecta con estas metas porque:</t>
  </si>
  <si>
    <t>Monto mensual que quiero invertir en 2026</t>
  </si>
  <si>
    <t>% de aumento anual (Save More Tomorrow)</t>
  </si>
  <si>
    <t>Mi palabra financiera del 2026</t>
  </si>
  <si>
    <t>Proyección de aportes anuales (₡)</t>
  </si>
  <si>
    <t>2026</t>
  </si>
  <si>
    <t>2027</t>
  </si>
  <si>
    <t>2028</t>
  </si>
  <si>
    <t>Vive al día, usa tarjetas o préstamos.</t>
  </si>
  <si>
    <t>Llega a fin de mes, pero sin crecimiento.</t>
  </si>
  <si>
    <t>Ya ahorra o invierte algo.</t>
  </si>
  <si>
    <t>Metas y gastos a futuro</t>
  </si>
  <si>
    <t>Simulador: Save More Tomorrow (20 años)</t>
  </si>
  <si>
    <t>Parámetros de la simulación</t>
  </si>
  <si>
    <t>Año inicial</t>
  </si>
  <si>
    <t>Años de simulación</t>
  </si>
  <si>
    <t>Aporte inicial único</t>
  </si>
  <si>
    <t>Ahorro mensual inicial</t>
  </si>
  <si>
    <t>Incremento anual ahorro mensual</t>
  </si>
  <si>
    <t>Aguinaldo inicial</t>
  </si>
  <si>
    <t>Incremento anual aguinaldo</t>
  </si>
  <si>
    <t>Rendimiento anual esperado</t>
  </si>
  <si>
    <t>Tabla de simulación</t>
  </si>
  <si>
    <t>Año</t>
  </si>
  <si>
    <t>Ahorro mensual</t>
  </si>
  <si>
    <t>Aporte mensual anualizado</t>
  </si>
  <si>
    <t>Aguinaldo</t>
  </si>
  <si>
    <t>Aporte total anual</t>
  </si>
  <si>
    <t>Aportes acumulados</t>
  </si>
  <si>
    <t>Saldo final estimado</t>
  </si>
  <si>
    <t>INTENCION</t>
  </si>
  <si>
    <t>AHORRO MENSUAL</t>
  </si>
  <si>
    <t>ORDENAR GASTOS Y INGRESOS</t>
  </si>
  <si>
    <t>ME IMPULSA A EMPEZAR CON MI LIBERTAD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</si>
</sst>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₡&quot;* #,##0.00_-;\-&quot;₡&quot;* #,##0.00_-;_-&quot;₡&quot;* &quot;-&quot;??_-;_-@_-"/>
  </numFmts>
  <fonts count="7" x14ac:knownFonts="1">
    <font>
      <sz val="11"/>
      <color theme="1"/>
      <name val="Calibri"/>
      <family val="2"/>
      <scheme val="minor"/>
    </font>
    <font>
      <b/>
      <sz val="14"/>
      <name val="Calibri"/>
      <family val="2"/>
    </font>
    <font>
      <i/>
      <sz val="9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b/>
      <sz val="14"/>
      <name val="Calibri"/>
    </font>
    <font>
      <b/>
      <sz val="11"/>
      <name val="Calibri"/>
    </font>
  </fonts>
  <fills count="9">
    <fill>
      <patternFill patternType="none"/>
    </fill>
    <fill>
      <patternFill patternType="gray125"/>
    </fill>
    <fill>
      <patternFill patternType="solid">
        <fgColor rgb="FFEEEEEE"/>
        <bgColor rgb="FFEEEEEE"/>
      </patternFill>
    </fill>
    <fill>
      <patternFill patternType="solid">
        <fgColor rgb="FFCFD8DC"/>
        <bgColor rgb="FFCFD8DC"/>
      </patternFill>
    </fill>
    <fill>
      <patternFill patternType="solid">
        <fgColor rgb="FFC5E1A5"/>
        <bgColor rgb="FFC5E1A5"/>
      </patternFill>
    </fill>
    <fill>
      <patternFill patternType="solid">
        <fgColor rgb="FFBBDEFB"/>
        <bgColor rgb="FFBBDEFB"/>
      </patternFill>
    </fill>
    <fill>
      <patternFill patternType="solid">
        <fgColor rgb="FFFFE082"/>
        <bgColor rgb="FFFFE082"/>
      </patternFill>
    </fill>
    <fill>
      <patternFill patternType="solid">
        <fgColor rgb="FFE1BEE7"/>
        <bgColor rgb="FFE1BEE7"/>
      </patternFill>
    </fill>
    <fill>
      <patternFill patternType="solid">
        <fgColor rgb="FFFFCDD2"/>
        <bgColor rgb="FFFFCDD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3" fillId="2" borderId="1" xfId="0" applyFont="1" applyFill="1" applyBorder="1" applyAlignment="1">
      <alignment horizontal="center"/>
    </xf>
    <xf numFmtId="0" fontId="0" fillId="3" borderId="1" xfId="0" applyFill="1" applyBorder="1"/>
    <xf numFmtId="9" fontId="0" fillId="3" borderId="1" xfId="0" applyNumberFormat="1" applyFill="1" applyBorder="1"/>
    <xf numFmtId="3" fontId="0" fillId="3" borderId="1" xfId="0" applyNumberFormat="1" applyFill="1" applyBorder="1"/>
    <xf numFmtId="0" fontId="0" fillId="4" borderId="1" xfId="0" applyFill="1" applyBorder="1"/>
    <xf numFmtId="9" fontId="0" fillId="4" borderId="1" xfId="0" applyNumberFormat="1" applyFill="1" applyBorder="1"/>
    <xf numFmtId="3" fontId="0" fillId="4" borderId="1" xfId="0" applyNumberFormat="1" applyFill="1" applyBorder="1"/>
    <xf numFmtId="0" fontId="0" fillId="5" borderId="1" xfId="0" applyFill="1" applyBorder="1"/>
    <xf numFmtId="9" fontId="0" fillId="5" borderId="1" xfId="0" applyNumberFormat="1" applyFill="1" applyBorder="1"/>
    <xf numFmtId="3" fontId="0" fillId="5" borderId="1" xfId="0" applyNumberFormat="1" applyFill="1" applyBorder="1"/>
    <xf numFmtId="0" fontId="0" fillId="6" borderId="1" xfId="0" applyFill="1" applyBorder="1"/>
    <xf numFmtId="9" fontId="0" fillId="6" borderId="1" xfId="0" applyNumberFormat="1" applyFill="1" applyBorder="1"/>
    <xf numFmtId="3" fontId="0" fillId="6" borderId="1" xfId="0" applyNumberFormat="1" applyFill="1" applyBorder="1"/>
    <xf numFmtId="0" fontId="0" fillId="7" borderId="1" xfId="0" applyFill="1" applyBorder="1"/>
    <xf numFmtId="9" fontId="0" fillId="7" borderId="1" xfId="0" applyNumberFormat="1" applyFill="1" applyBorder="1"/>
    <xf numFmtId="3" fontId="0" fillId="7" borderId="1" xfId="0" applyNumberFormat="1" applyFill="1" applyBorder="1"/>
    <xf numFmtId="0" fontId="0" fillId="8" borderId="1" xfId="0" applyFill="1" applyBorder="1"/>
    <xf numFmtId="9" fontId="0" fillId="8" borderId="1" xfId="0" applyNumberFormat="1" applyFill="1" applyBorder="1"/>
    <xf numFmtId="3" fontId="0" fillId="8" borderId="1" xfId="0" applyNumberFormat="1" applyFill="1" applyBorder="1"/>
    <xf numFmtId="0" fontId="3" fillId="8" borderId="1" xfId="0" applyFont="1" applyFill="1" applyBorder="1" applyAlignment="1">
      <alignment horizontal="center"/>
    </xf>
    <xf numFmtId="9" fontId="0" fillId="0" borderId="1" xfId="0" applyNumberFormat="1" applyBorder="1"/>
    <xf numFmtId="3" fontId="0" fillId="0" borderId="1" xfId="0" applyNumberFormat="1" applyBorder="1"/>
    <xf numFmtId="0" fontId="1" fillId="0" borderId="0" xfId="0" applyFont="1"/>
    <xf numFmtId="0" fontId="3" fillId="0" borderId="1" xfId="0" applyFont="1" applyBorder="1"/>
    <xf numFmtId="44" fontId="0" fillId="3" borderId="1" xfId="1" applyFont="1" applyFill="1" applyBorder="1"/>
    <xf numFmtId="44" fontId="0" fillId="4" borderId="1" xfId="1" applyFont="1" applyFill="1" applyBorder="1"/>
    <xf numFmtId="44" fontId="0" fillId="5" borderId="1" xfId="1" applyFont="1" applyFill="1" applyBorder="1"/>
    <xf numFmtId="44" fontId="0" fillId="6" borderId="1" xfId="1" applyFont="1" applyFill="1" applyBorder="1"/>
    <xf numFmtId="44" fontId="0" fillId="7" borderId="1" xfId="1" applyFont="1" applyFill="1" applyBorder="1"/>
    <xf numFmtId="44" fontId="0" fillId="8" borderId="1" xfId="1" applyFont="1" applyFill="1" applyBorder="1"/>
    <xf numFmtId="44" fontId="0" fillId="0" borderId="1" xfId="1" applyFont="1" applyBorder="1"/>
    <xf numFmtId="0" fontId="5" fillId="0" borderId="0" xfId="0" applyFont="1"/>
    <xf numFmtId="0" fontId="6" fillId="0" borderId="0" xfId="0" applyFont="1"/>
    <xf numFmtId="0" fontId="6" fillId="0" borderId="1" xfId="0" applyFont="1" applyBorder="1" applyAlignment="1">
      <alignment horizontal="center"/>
    </xf>
    <xf numFmtId="4" fontId="0" fillId="0" borderId="1" xfId="0" applyNumberFormat="1" applyBorder="1"/>
    <xf numFmtId="0" fontId="1" fillId="0" borderId="0" xfId="0" applyFont="1" applyAlignment="1">
      <alignment horizontal="left"/>
    </xf>
    <xf numFmtId="0" fontId="0" fillId="0" borderId="0" xfId="0"/>
    <xf numFmtId="0" fontId="0" fillId="0" borderId="1" xfId="0" applyBorder="1"/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R"/>
              <a:t>Distribución del Aguinaldo por Billetera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spPr>
            <a:ln>
              <a:prstDash val="solid"/>
            </a:ln>
          </c:spPr>
          <c:cat>
            <c:strRef>
              <c:f>'Escenario 1 (Deuda)'!$A$12:$A$17</c:f>
              <c:strCache>
                <c:ptCount val="6"/>
                <c:pt idx="0">
                  <c:v>Pago de Deuda</c:v>
                </c:pt>
                <c:pt idx="1">
                  <c:v>Libertad Financiera</c:v>
                </c:pt>
                <c:pt idx="2">
                  <c:v>Compras a Largo Plazo</c:v>
                </c:pt>
                <c:pt idx="3">
                  <c:v>Caridad</c:v>
                </c:pt>
                <c:pt idx="4">
                  <c:v>Educación</c:v>
                </c:pt>
                <c:pt idx="5">
                  <c:v>Billetera de Temporada</c:v>
                </c:pt>
              </c:strCache>
            </c:strRef>
          </c:cat>
          <c:val>
            <c:numRef>
              <c:f>'Escenario 1 (Deuda)'!$C$12:$C$17</c:f>
              <c:numCache>
                <c:formatCode>_("₡"* #,##0.00_);_("₡"* \(#,##0.00\);_("₡"* "-"??_);_(@_)</c:formatCode>
                <c:ptCount val="6"/>
                <c:pt idx="0">
                  <c:v>250000</c:v>
                </c:pt>
                <c:pt idx="1">
                  <c:v>150000</c:v>
                </c:pt>
                <c:pt idx="2">
                  <c:v>50000</c:v>
                </c:pt>
                <c:pt idx="3">
                  <c:v>50000</c:v>
                </c:pt>
                <c:pt idx="4">
                  <c:v>150000</c:v>
                </c:pt>
                <c:pt idx="5">
                  <c:v>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16-4A7D-A941-1F0363BA8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R"/>
              <a:t>Distribución del Aguinaldo por Billetera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spPr>
            <a:ln>
              <a:prstDash val="solid"/>
            </a:ln>
          </c:spPr>
          <c:cat>
            <c:strRef>
              <c:f>'Escenario 2 (Estable)'!$A$12:$A$17</c:f>
              <c:strCache>
                <c:ptCount val="6"/>
                <c:pt idx="0">
                  <c:v>Pago de Deuda</c:v>
                </c:pt>
                <c:pt idx="1">
                  <c:v>Libertad Financiera</c:v>
                </c:pt>
                <c:pt idx="2">
                  <c:v>Compras a Largo Plazo</c:v>
                </c:pt>
                <c:pt idx="3">
                  <c:v>Caridad</c:v>
                </c:pt>
                <c:pt idx="4">
                  <c:v>Educación</c:v>
                </c:pt>
                <c:pt idx="5">
                  <c:v>Billetera de Temporada</c:v>
                </c:pt>
              </c:strCache>
            </c:strRef>
          </c:cat>
          <c:val>
            <c:numRef>
              <c:f>'Escenario 2 (Estable)'!$C$12:$C$17</c:f>
              <c:numCache>
                <c:formatCode>#,##0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FE-46DC-BC83-39D2DFEC2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R"/>
              <a:t>Distribución del Aguinaldo por Billetera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spPr>
            <a:ln>
              <a:prstDash val="solid"/>
            </a:ln>
          </c:spPr>
          <c:cat>
            <c:strRef>
              <c:f>'Escenario 3 (Crecimiento)'!$A$12:$A$17</c:f>
              <c:strCache>
                <c:ptCount val="6"/>
                <c:pt idx="0">
                  <c:v>Pago de Deuda</c:v>
                </c:pt>
                <c:pt idx="1">
                  <c:v>Libertad Financiera</c:v>
                </c:pt>
                <c:pt idx="2">
                  <c:v>Compras a Largo Plazo</c:v>
                </c:pt>
                <c:pt idx="3">
                  <c:v>Caridad</c:v>
                </c:pt>
                <c:pt idx="4">
                  <c:v>Educación</c:v>
                </c:pt>
                <c:pt idx="5">
                  <c:v>Billetera de Temporada</c:v>
                </c:pt>
              </c:strCache>
            </c:strRef>
          </c:cat>
          <c:val>
            <c:numRef>
              <c:f>'Escenario 3 (Crecimiento)'!$C$12:$C$17</c:f>
              <c:numCache>
                <c:formatCode>#,##0</c:formatCode>
                <c:ptCount val="6"/>
                <c:pt idx="0">
                  <c:v>0</c:v>
                </c:pt>
                <c:pt idx="1">
                  <c:v>4500000</c:v>
                </c:pt>
                <c:pt idx="2">
                  <c:v>1500000</c:v>
                </c:pt>
                <c:pt idx="3">
                  <c:v>1500000</c:v>
                </c:pt>
                <c:pt idx="4">
                  <c:v>750000</c:v>
                </c:pt>
                <c:pt idx="5">
                  <c:v>6750000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60-4115-8E1B-85C51A1D0F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R"/>
              <a:t>Resumen de Distribución del Aguinaldo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spPr>
            <a:ln>
              <a:prstDash val="solid"/>
            </a:ln>
          </c:spPr>
          <c:cat>
            <c:strRef>
              <c:f>Resumen!$A$6:$A$11</c:f>
              <c:strCache>
                <c:ptCount val="6"/>
                <c:pt idx="0">
                  <c:v>Pago de Deuda</c:v>
                </c:pt>
                <c:pt idx="1">
                  <c:v>Libertad Financiera</c:v>
                </c:pt>
                <c:pt idx="2">
                  <c:v>Compras a Largo Plazo</c:v>
                </c:pt>
                <c:pt idx="3">
                  <c:v>Caridad</c:v>
                </c:pt>
                <c:pt idx="4">
                  <c:v>Educación</c:v>
                </c:pt>
                <c:pt idx="5">
                  <c:v>Billetera de Temporada</c:v>
                </c:pt>
              </c:strCache>
            </c:strRef>
          </c:cat>
          <c:val>
            <c:numRef>
              <c:f>Resumen!$B$6:$B$11</c:f>
              <c:numCache>
                <c:formatCode>#,##0</c:formatCode>
                <c:ptCount val="6"/>
                <c:pt idx="0">
                  <c:v>250000</c:v>
                </c:pt>
                <c:pt idx="1">
                  <c:v>150000</c:v>
                </c:pt>
                <c:pt idx="2">
                  <c:v>50000</c:v>
                </c:pt>
                <c:pt idx="3">
                  <c:v>50000</c:v>
                </c:pt>
                <c:pt idx="4">
                  <c:v>150000</c:v>
                </c:pt>
                <c:pt idx="5">
                  <c:v>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AC-4364-87A5-03A209EBC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R"/>
              <a:t>Proyección de aportes anuales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ln>
              <a:prstDash val="solid"/>
            </a:ln>
          </c:spPr>
          <c:invertIfNegative val="0"/>
          <c:cat>
            <c:strRef>
              <c:f>'Visión 2026'!$A$17:$A$19</c:f>
              <c:strCache>
                <c:ptCount val="3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</c:strCache>
            </c:strRef>
          </c:cat>
          <c:val>
            <c:numRef>
              <c:f>'Visión 2026'!$B$17:$B$19</c:f>
              <c:numCache>
                <c:formatCode>#,##0</c:formatCode>
                <c:ptCount val="3"/>
                <c:pt idx="0">
                  <c:v>2400</c:v>
                </c:pt>
                <c:pt idx="1">
                  <c:v>3120</c:v>
                </c:pt>
                <c:pt idx="2">
                  <c:v>4056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6E-48A2-B314-0A7432ADC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R"/>
              <a:t>Crecimiento del Portafolio (Save More Tomorrow)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prstDash val="solid"/>
            </a:ln>
          </c:spPr>
          <c:marker>
            <c:symbol val="none"/>
          </c:marker>
          <c:cat>
            <c:numRef>
              <c:f>'Save More Tomorrow'!$A$16:$A$35</c:f>
              <c:numCache>
                <c:formatCode>General</c:formatCode>
                <c:ptCount val="2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</c:numCache>
            </c:numRef>
          </c:cat>
          <c:val>
            <c:numRef>
              <c:f>'Save More Tomorrow'!$G$16:$G$35</c:f>
              <c:numCache>
                <c:formatCode>#,##0.00</c:formatCode>
                <c:ptCount val="20"/>
                <c:pt idx="0">
                  <c:v>2000</c:v>
                </c:pt>
                <c:pt idx="1">
                  <c:v>3800</c:v>
                </c:pt>
                <c:pt idx="2">
                  <c:v>6990</c:v>
                </c:pt>
                <c:pt idx="3">
                  <c:v>11639.5</c:v>
                </c:pt>
                <c:pt idx="4">
                  <c:v>17821.474999999999</c:v>
                </c:pt>
                <c:pt idx="5">
                  <c:v>25612.548749999998</c:v>
                </c:pt>
                <c:pt idx="6">
                  <c:v>35093.176187499994</c:v>
                </c:pt>
                <c:pt idx="7">
                  <c:v>46347.834996874997</c:v>
                </c:pt>
                <c:pt idx="8">
                  <c:v>59465.226746718748</c:v>
                </c:pt>
                <c:pt idx="9">
                  <c:v>74538.488084054698</c:v>
                </c:pt>
                <c:pt idx="10">
                  <c:v>91665.41248825744</c:v>
                </c:pt>
                <c:pt idx="11">
                  <c:v>110948.68311267032</c:v>
                </c:pt>
                <c:pt idx="12">
                  <c:v>132496.11726830385</c:v>
                </c:pt>
                <c:pt idx="13">
                  <c:v>156420.92313171906</c:v>
                </c:pt>
                <c:pt idx="14">
                  <c:v>182841.96928830503</c:v>
                </c:pt>
                <c:pt idx="15">
                  <c:v>211884.06775272029</c:v>
                </c:pt>
                <c:pt idx="16">
                  <c:v>243678.27114035632</c:v>
                </c:pt>
                <c:pt idx="17">
                  <c:v>278362.18469737412</c:v>
                </c:pt>
                <c:pt idx="18">
                  <c:v>316080.29393224284</c:v>
                </c:pt>
                <c:pt idx="19">
                  <c:v>356984.30862885498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F7-4E9A-8AE2-EBEA08721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"/>
        <c:axId val="100"/>
      </c:line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CR"/>
                  <a:t>Año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R"/>
                  <a:t>Saldo estimado</a:t>
                </a:r>
              </a:p>
            </c:rich>
          </c:tx>
          <c:overlay val="0"/>
        </c:title>
        <c:numFmt formatCode="#,##0.00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4</xdr:row>
      <xdr:rowOff>0</xdr:rowOff>
    </xdr:from>
    <xdr:ext cx="5760000" cy="36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4</xdr:row>
      <xdr:rowOff>0</xdr:rowOff>
    </xdr:from>
    <xdr:ext cx="5760000" cy="36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4</xdr:row>
      <xdr:rowOff>0</xdr:rowOff>
    </xdr:from>
    <xdr:ext cx="5760000" cy="36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2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11</xdr:row>
      <xdr:rowOff>0</xdr:rowOff>
    </xdr:from>
    <xdr:ext cx="6480000" cy="36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4</xdr:row>
      <xdr:rowOff>0</xdr:rowOff>
    </xdr:from>
    <xdr:ext cx="864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50AEECE-32AF-4348-8DB2-EC92D6B20D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"/>
  <sheetViews>
    <sheetView workbookViewId="0">
      <selection activeCell="B21" sqref="B21"/>
    </sheetView>
  </sheetViews>
  <sheetFormatPr baseColWidth="10" defaultColWidth="8.88671875" defaultRowHeight="14.4" x14ac:dyDescent="0.3"/>
  <cols>
    <col min="1" max="1" width="46.77734375" bestFit="1" customWidth="1"/>
    <col min="2" max="2" width="33.33203125" bestFit="1" customWidth="1"/>
    <col min="3" max="3" width="40.77734375" bestFit="1" customWidth="1"/>
    <col min="4" max="4" width="35" customWidth="1"/>
    <col min="8" max="8" width="30" customWidth="1"/>
  </cols>
  <sheetData>
    <row r="1" spans="1:8" ht="18" x14ac:dyDescent="0.35">
      <c r="A1" s="39" t="s">
        <v>0</v>
      </c>
      <c r="B1" s="40"/>
      <c r="C1" s="40"/>
      <c r="D1" s="40"/>
      <c r="E1" s="40"/>
      <c r="F1" s="40"/>
      <c r="H1" s="1" t="s">
        <v>1</v>
      </c>
    </row>
    <row r="3" spans="1:8" x14ac:dyDescent="0.3">
      <c r="A3" s="2" t="s">
        <v>2</v>
      </c>
    </row>
    <row r="5" spans="1:8" x14ac:dyDescent="0.3">
      <c r="A5" s="3" t="s">
        <v>3</v>
      </c>
      <c r="B5" s="34">
        <v>1000000</v>
      </c>
      <c r="C5" s="3" t="s">
        <v>4</v>
      </c>
    </row>
    <row r="6" spans="1:8" x14ac:dyDescent="0.3">
      <c r="A6" s="3" t="s">
        <v>5</v>
      </c>
      <c r="B6" s="3" t="s">
        <v>6</v>
      </c>
      <c r="C6" s="3" t="s">
        <v>7</v>
      </c>
    </row>
    <row r="7" spans="1:8" x14ac:dyDescent="0.3">
      <c r="A7" s="3" t="s">
        <v>8</v>
      </c>
      <c r="B7" s="3">
        <v>0.2</v>
      </c>
      <c r="C7" s="3" t="s">
        <v>9</v>
      </c>
    </row>
    <row r="8" spans="1:8" x14ac:dyDescent="0.3">
      <c r="A8" s="3" t="s">
        <v>10</v>
      </c>
      <c r="B8" s="3">
        <v>2</v>
      </c>
      <c r="C8" s="3" t="s">
        <v>11</v>
      </c>
    </row>
    <row r="10" spans="1:8" x14ac:dyDescent="0.3">
      <c r="A10" s="2" t="s">
        <v>12</v>
      </c>
    </row>
    <row r="11" spans="1:8" x14ac:dyDescent="0.3">
      <c r="A11" s="4" t="s">
        <v>13</v>
      </c>
      <c r="B11" s="4" t="s">
        <v>14</v>
      </c>
      <c r="C11" s="4" t="s">
        <v>15</v>
      </c>
      <c r="D11" s="4" t="s">
        <v>16</v>
      </c>
    </row>
    <row r="12" spans="1:8" x14ac:dyDescent="0.3">
      <c r="A12" s="5" t="s">
        <v>17</v>
      </c>
      <c r="B12" s="6">
        <v>0.25</v>
      </c>
      <c r="C12" s="28">
        <f t="shared" ref="C12:C17" si="0">$B$5*B12</f>
        <v>250000</v>
      </c>
      <c r="D12" s="5" t="s">
        <v>18</v>
      </c>
    </row>
    <row r="13" spans="1:8" x14ac:dyDescent="0.3">
      <c r="A13" s="8" t="s">
        <v>19</v>
      </c>
      <c r="B13" s="9">
        <v>0.15</v>
      </c>
      <c r="C13" s="29">
        <f t="shared" si="0"/>
        <v>150000</v>
      </c>
      <c r="D13" s="8" t="s">
        <v>20</v>
      </c>
    </row>
    <row r="14" spans="1:8" x14ac:dyDescent="0.3">
      <c r="A14" s="11" t="s">
        <v>21</v>
      </c>
      <c r="B14" s="12">
        <v>0.05</v>
      </c>
      <c r="C14" s="30">
        <f t="shared" si="0"/>
        <v>50000</v>
      </c>
      <c r="D14" s="11" t="s">
        <v>56</v>
      </c>
    </row>
    <row r="15" spans="1:8" x14ac:dyDescent="0.3">
      <c r="A15" s="14" t="s">
        <v>23</v>
      </c>
      <c r="B15" s="15">
        <v>0.05</v>
      </c>
      <c r="C15" s="31">
        <f t="shared" si="0"/>
        <v>50000</v>
      </c>
      <c r="D15" s="14" t="s">
        <v>24</v>
      </c>
    </row>
    <row r="16" spans="1:8" x14ac:dyDescent="0.3">
      <c r="A16" s="17" t="s">
        <v>25</v>
      </c>
      <c r="B16" s="18">
        <v>0.15</v>
      </c>
      <c r="C16" s="32">
        <f t="shared" si="0"/>
        <v>150000</v>
      </c>
      <c r="D16" s="17" t="s">
        <v>26</v>
      </c>
    </row>
    <row r="17" spans="1:4" x14ac:dyDescent="0.3">
      <c r="A17" s="20" t="s">
        <v>27</v>
      </c>
      <c r="B17" s="21">
        <v>0.05</v>
      </c>
      <c r="C17" s="33">
        <f t="shared" si="0"/>
        <v>50000</v>
      </c>
      <c r="D17" s="20" t="s">
        <v>28</v>
      </c>
    </row>
    <row r="19" spans="1:4" x14ac:dyDescent="0.3">
      <c r="A19" s="2" t="s">
        <v>29</v>
      </c>
    </row>
    <row r="20" spans="1:4" x14ac:dyDescent="0.3">
      <c r="A20" s="23" t="s">
        <v>30</v>
      </c>
      <c r="B20" s="23" t="s">
        <v>31</v>
      </c>
      <c r="C20" s="23" t="s">
        <v>15</v>
      </c>
    </row>
    <row r="21" spans="1:4" x14ac:dyDescent="0.3">
      <c r="A21" s="3" t="s">
        <v>32</v>
      </c>
      <c r="B21" s="24">
        <v>0.5</v>
      </c>
      <c r="C21" s="34">
        <f>C17*B21</f>
        <v>25000</v>
      </c>
    </row>
    <row r="22" spans="1:4" x14ac:dyDescent="0.3">
      <c r="A22" s="3" t="s">
        <v>33</v>
      </c>
      <c r="B22" s="24">
        <v>0.3</v>
      </c>
      <c r="C22" s="34">
        <f>C17*B22</f>
        <v>15000</v>
      </c>
    </row>
    <row r="23" spans="1:4" x14ac:dyDescent="0.3">
      <c r="A23" s="3" t="s">
        <v>34</v>
      </c>
      <c r="B23" s="24">
        <v>0.2</v>
      </c>
      <c r="C23" s="34">
        <f>C17*B23</f>
        <v>10000</v>
      </c>
    </row>
    <row r="27" spans="1:4" x14ac:dyDescent="0.3">
      <c r="A27" t="s">
        <v>53</v>
      </c>
    </row>
  </sheetData>
  <mergeCells count="1">
    <mergeCell ref="A1:F1"/>
  </mergeCell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6"/>
  <sheetViews>
    <sheetView workbookViewId="0">
      <selection activeCell="B14" sqref="B14"/>
    </sheetView>
  </sheetViews>
  <sheetFormatPr baseColWidth="10" defaultColWidth="8.88671875" defaultRowHeight="14.4" x14ac:dyDescent="0.3"/>
  <cols>
    <col min="1" max="1" width="46.77734375" bestFit="1" customWidth="1"/>
    <col min="2" max="2" width="33.33203125" bestFit="1" customWidth="1"/>
    <col min="3" max="3" width="40.77734375" bestFit="1" customWidth="1"/>
    <col min="4" max="4" width="35" customWidth="1"/>
    <col min="8" max="8" width="30" customWidth="1"/>
  </cols>
  <sheetData>
    <row r="1" spans="1:8" ht="18" x14ac:dyDescent="0.35">
      <c r="A1" s="39" t="s">
        <v>35</v>
      </c>
      <c r="B1" s="40"/>
      <c r="C1" s="40"/>
      <c r="D1" s="40"/>
      <c r="E1" s="40"/>
      <c r="F1" s="40"/>
      <c r="H1" s="1" t="s">
        <v>1</v>
      </c>
    </row>
    <row r="3" spans="1:8" x14ac:dyDescent="0.3">
      <c r="A3" s="2" t="s">
        <v>2</v>
      </c>
    </row>
    <row r="5" spans="1:8" x14ac:dyDescent="0.3">
      <c r="A5" s="3" t="s">
        <v>3</v>
      </c>
      <c r="B5" s="3"/>
      <c r="C5" s="3" t="s">
        <v>4</v>
      </c>
    </row>
    <row r="6" spans="1:8" x14ac:dyDescent="0.3">
      <c r="A6" s="3" t="s">
        <v>5</v>
      </c>
      <c r="B6" s="3" t="s">
        <v>36</v>
      </c>
      <c r="C6" s="3" t="s">
        <v>7</v>
      </c>
    </row>
    <row r="7" spans="1:8" x14ac:dyDescent="0.3">
      <c r="A7" s="3" t="s">
        <v>8</v>
      </c>
      <c r="B7" s="3">
        <v>0.2</v>
      </c>
      <c r="C7" s="3" t="s">
        <v>9</v>
      </c>
    </row>
    <row r="8" spans="1:8" x14ac:dyDescent="0.3">
      <c r="A8" s="3" t="s">
        <v>10</v>
      </c>
      <c r="B8" s="3"/>
      <c r="C8" s="3" t="s">
        <v>11</v>
      </c>
    </row>
    <row r="10" spans="1:8" x14ac:dyDescent="0.3">
      <c r="A10" s="2" t="s">
        <v>12</v>
      </c>
    </row>
    <row r="11" spans="1:8" x14ac:dyDescent="0.3">
      <c r="A11" s="4" t="s">
        <v>13</v>
      </c>
      <c r="B11" s="4" t="s">
        <v>14</v>
      </c>
      <c r="C11" s="4" t="s">
        <v>15</v>
      </c>
      <c r="D11" s="4" t="s">
        <v>16</v>
      </c>
    </row>
    <row r="12" spans="1:8" x14ac:dyDescent="0.3">
      <c r="A12" s="5" t="s">
        <v>17</v>
      </c>
      <c r="B12" s="6">
        <v>0</v>
      </c>
      <c r="C12" s="7">
        <f t="shared" ref="C12:C17" si="0">$B$5*B12</f>
        <v>0</v>
      </c>
      <c r="D12" s="5" t="s">
        <v>18</v>
      </c>
    </row>
    <row r="13" spans="1:8" x14ac:dyDescent="0.3">
      <c r="A13" s="8" t="s">
        <v>19</v>
      </c>
      <c r="B13" s="9">
        <v>0.3</v>
      </c>
      <c r="C13" s="10">
        <f t="shared" si="0"/>
        <v>0</v>
      </c>
      <c r="D13" s="8" t="s">
        <v>20</v>
      </c>
    </row>
    <row r="14" spans="1:8" x14ac:dyDescent="0.3">
      <c r="A14" s="11" t="s">
        <v>21</v>
      </c>
      <c r="B14" s="12">
        <v>0.2</v>
      </c>
      <c r="C14" s="13">
        <f t="shared" si="0"/>
        <v>0</v>
      </c>
      <c r="D14" s="11" t="s">
        <v>22</v>
      </c>
    </row>
    <row r="15" spans="1:8" x14ac:dyDescent="0.3">
      <c r="A15" s="14" t="s">
        <v>23</v>
      </c>
      <c r="B15" s="15">
        <v>0.1</v>
      </c>
      <c r="C15" s="16">
        <f t="shared" si="0"/>
        <v>0</v>
      </c>
      <c r="D15" s="14" t="s">
        <v>24</v>
      </c>
    </row>
    <row r="16" spans="1:8" x14ac:dyDescent="0.3">
      <c r="A16" s="17" t="s">
        <v>25</v>
      </c>
      <c r="B16" s="18">
        <v>0.1</v>
      </c>
      <c r="C16" s="19">
        <f t="shared" si="0"/>
        <v>0</v>
      </c>
      <c r="D16" s="17" t="s">
        <v>26</v>
      </c>
    </row>
    <row r="17" spans="1:4" x14ac:dyDescent="0.3">
      <c r="A17" s="20" t="s">
        <v>27</v>
      </c>
      <c r="B17" s="21">
        <v>0.3</v>
      </c>
      <c r="C17" s="22">
        <f t="shared" si="0"/>
        <v>0</v>
      </c>
      <c r="D17" s="20" t="s">
        <v>28</v>
      </c>
    </row>
    <row r="19" spans="1:4" x14ac:dyDescent="0.3">
      <c r="A19" s="2" t="s">
        <v>29</v>
      </c>
    </row>
    <row r="20" spans="1:4" x14ac:dyDescent="0.3">
      <c r="A20" s="23" t="s">
        <v>30</v>
      </c>
      <c r="B20" s="23" t="s">
        <v>31</v>
      </c>
      <c r="C20" s="23" t="s">
        <v>15</v>
      </c>
    </row>
    <row r="21" spans="1:4" x14ac:dyDescent="0.3">
      <c r="A21" s="3" t="s">
        <v>32</v>
      </c>
      <c r="B21" s="24">
        <v>0.5</v>
      </c>
      <c r="C21" s="25">
        <f>C17*B21</f>
        <v>0</v>
      </c>
    </row>
    <row r="22" spans="1:4" x14ac:dyDescent="0.3">
      <c r="A22" s="3" t="s">
        <v>33</v>
      </c>
      <c r="B22" s="24">
        <v>0.3</v>
      </c>
      <c r="C22" s="25">
        <f>C17*B22</f>
        <v>0</v>
      </c>
    </row>
    <row r="23" spans="1:4" x14ac:dyDescent="0.3">
      <c r="A23" s="3" t="s">
        <v>34</v>
      </c>
      <c r="B23" s="24">
        <v>0.2</v>
      </c>
      <c r="C23" s="25">
        <f>C17*B23</f>
        <v>0</v>
      </c>
    </row>
    <row r="26" spans="1:4" x14ac:dyDescent="0.3">
      <c r="A26" t="s">
        <v>54</v>
      </c>
    </row>
  </sheetData>
  <mergeCells count="1">
    <mergeCell ref="A1:F1"/>
  </mergeCell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7"/>
  <sheetViews>
    <sheetView workbookViewId="0">
      <selection activeCell="A17" sqref="A17"/>
    </sheetView>
  </sheetViews>
  <sheetFormatPr baseColWidth="10" defaultColWidth="8.88671875" defaultRowHeight="14.4" x14ac:dyDescent="0.3"/>
  <cols>
    <col min="1" max="1" width="46.77734375" bestFit="1" customWidth="1"/>
    <col min="2" max="2" width="33.33203125" bestFit="1" customWidth="1"/>
    <col min="3" max="3" width="40.77734375" bestFit="1" customWidth="1"/>
    <col min="4" max="4" width="35" customWidth="1"/>
    <col min="8" max="8" width="30" customWidth="1"/>
  </cols>
  <sheetData>
    <row r="1" spans="1:8" ht="18" x14ac:dyDescent="0.35">
      <c r="A1" s="39" t="s">
        <v>37</v>
      </c>
      <c r="B1" s="40"/>
      <c r="C1" s="40"/>
      <c r="D1" s="40"/>
      <c r="E1" s="40"/>
      <c r="F1" s="40"/>
      <c r="H1" s="1" t="s">
        <v>1</v>
      </c>
    </row>
    <row r="3" spans="1:8" x14ac:dyDescent="0.3">
      <c r="A3" s="2" t="s">
        <v>2</v>
      </c>
    </row>
    <row r="5" spans="1:8" x14ac:dyDescent="0.3">
      <c r="A5" s="3" t="s">
        <v>3</v>
      </c>
      <c r="B5" s="3">
        <v>15000000</v>
      </c>
      <c r="C5" s="3" t="s">
        <v>4</v>
      </c>
    </row>
    <row r="6" spans="1:8" x14ac:dyDescent="0.3">
      <c r="A6" s="3" t="s">
        <v>5</v>
      </c>
      <c r="B6" s="3" t="s">
        <v>38</v>
      </c>
      <c r="C6" s="3" t="s">
        <v>7</v>
      </c>
    </row>
    <row r="7" spans="1:8" x14ac:dyDescent="0.3">
      <c r="A7" s="3" t="s">
        <v>8</v>
      </c>
      <c r="B7" s="3">
        <v>20</v>
      </c>
      <c r="C7" s="3" t="s">
        <v>9</v>
      </c>
    </row>
    <row r="8" spans="1:8" x14ac:dyDescent="0.3">
      <c r="A8" s="3" t="s">
        <v>10</v>
      </c>
      <c r="B8" s="3"/>
      <c r="C8" s="3" t="s">
        <v>11</v>
      </c>
    </row>
    <row r="10" spans="1:8" x14ac:dyDescent="0.3">
      <c r="A10" s="2" t="s">
        <v>12</v>
      </c>
    </row>
    <row r="11" spans="1:8" x14ac:dyDescent="0.3">
      <c r="A11" s="4" t="s">
        <v>13</v>
      </c>
      <c r="B11" s="4" t="s">
        <v>14</v>
      </c>
      <c r="C11" s="4" t="s">
        <v>15</v>
      </c>
      <c r="D11" s="4" t="s">
        <v>16</v>
      </c>
    </row>
    <row r="12" spans="1:8" x14ac:dyDescent="0.3">
      <c r="A12" s="5" t="s">
        <v>17</v>
      </c>
      <c r="B12" s="6">
        <v>0</v>
      </c>
      <c r="C12" s="7">
        <f t="shared" ref="C12:C17" si="0">$B$5*B12</f>
        <v>0</v>
      </c>
      <c r="D12" s="5" t="s">
        <v>18</v>
      </c>
    </row>
    <row r="13" spans="1:8" x14ac:dyDescent="0.3">
      <c r="A13" s="8" t="s">
        <v>19</v>
      </c>
      <c r="B13" s="9">
        <v>0.3</v>
      </c>
      <c r="C13" s="10">
        <f t="shared" si="0"/>
        <v>4500000</v>
      </c>
      <c r="D13" s="8" t="s">
        <v>20</v>
      </c>
    </row>
    <row r="14" spans="1:8" x14ac:dyDescent="0.3">
      <c r="A14" s="11" t="s">
        <v>21</v>
      </c>
      <c r="B14" s="12">
        <v>0.1</v>
      </c>
      <c r="C14" s="13">
        <f t="shared" si="0"/>
        <v>1500000</v>
      </c>
      <c r="D14" s="11" t="s">
        <v>22</v>
      </c>
    </row>
    <row r="15" spans="1:8" x14ac:dyDescent="0.3">
      <c r="A15" s="14" t="s">
        <v>23</v>
      </c>
      <c r="B15" s="15">
        <v>0.1</v>
      </c>
      <c r="C15" s="16">
        <f t="shared" si="0"/>
        <v>1500000</v>
      </c>
      <c r="D15" s="14" t="s">
        <v>24</v>
      </c>
    </row>
    <row r="16" spans="1:8" x14ac:dyDescent="0.3">
      <c r="A16" s="17" t="s">
        <v>25</v>
      </c>
      <c r="B16" s="18">
        <v>0.05</v>
      </c>
      <c r="C16" s="19">
        <f t="shared" si="0"/>
        <v>750000</v>
      </c>
      <c r="D16" s="17" t="s">
        <v>26</v>
      </c>
    </row>
    <row r="17" spans="1:4" x14ac:dyDescent="0.3">
      <c r="A17" s="20" t="s">
        <v>27</v>
      </c>
      <c r="B17" s="21">
        <v>0.45</v>
      </c>
      <c r="C17" s="22">
        <f t="shared" si="0"/>
        <v>6750000</v>
      </c>
      <c r="D17" s="20" t="s">
        <v>28</v>
      </c>
    </row>
    <row r="19" spans="1:4" x14ac:dyDescent="0.3">
      <c r="A19" s="2" t="s">
        <v>29</v>
      </c>
    </row>
    <row r="20" spans="1:4" x14ac:dyDescent="0.3">
      <c r="A20" s="23" t="s">
        <v>30</v>
      </c>
      <c r="B20" s="23" t="s">
        <v>31</v>
      </c>
      <c r="C20" s="23" t="s">
        <v>15</v>
      </c>
    </row>
    <row r="21" spans="1:4" x14ac:dyDescent="0.3">
      <c r="A21" s="3" t="s">
        <v>32</v>
      </c>
      <c r="B21" s="24">
        <v>0.5</v>
      </c>
      <c r="C21" s="25">
        <f>C17*B21</f>
        <v>3375000</v>
      </c>
    </row>
    <row r="22" spans="1:4" x14ac:dyDescent="0.3">
      <c r="A22" s="3" t="s">
        <v>33</v>
      </c>
      <c r="B22" s="24">
        <v>0.3</v>
      </c>
      <c r="C22" s="25">
        <f>C17*B22</f>
        <v>2025000</v>
      </c>
    </row>
    <row r="23" spans="1:4" x14ac:dyDescent="0.3">
      <c r="A23" s="3" t="s">
        <v>34</v>
      </c>
      <c r="B23" s="24">
        <v>0.2</v>
      </c>
      <c r="C23" s="25">
        <f>C17*B23</f>
        <v>1350000</v>
      </c>
    </row>
    <row r="27" spans="1:4" x14ac:dyDescent="0.3">
      <c r="A27" t="s">
        <v>55</v>
      </c>
    </row>
  </sheetData>
  <mergeCells count="1">
    <mergeCell ref="A1:F1"/>
  </mergeCells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>
      <selection activeCell="B7" sqref="B7"/>
    </sheetView>
  </sheetViews>
  <sheetFormatPr baseColWidth="10" defaultColWidth="8.88671875" defaultRowHeight="14.4" x14ac:dyDescent="0.3"/>
  <cols>
    <col min="1" max="1" width="26" customWidth="1"/>
    <col min="2" max="2" width="18" customWidth="1"/>
  </cols>
  <sheetData>
    <row r="1" spans="1:2" ht="18" x14ac:dyDescent="0.35">
      <c r="A1" s="26" t="s">
        <v>39</v>
      </c>
    </row>
    <row r="3" spans="1:2" x14ac:dyDescent="0.3">
      <c r="A3" s="3" t="s">
        <v>40</v>
      </c>
      <c r="B3" s="3">
        <v>1</v>
      </c>
    </row>
    <row r="5" spans="1:2" x14ac:dyDescent="0.3">
      <c r="A5" s="27" t="s">
        <v>13</v>
      </c>
      <c r="B5" s="27" t="s">
        <v>15</v>
      </c>
    </row>
    <row r="6" spans="1:2" x14ac:dyDescent="0.3">
      <c r="A6" s="3" t="s">
        <v>17</v>
      </c>
      <c r="B6" s="25">
        <f>IF($B$3=1,'Escenario 1 (Deuda)'!C12,IF($B$3=2,'Escenario 2 (Estable)'!C12,IF($B$3=3,'Escenario 3 (Crecimiento)'!C12,0)))</f>
        <v>250000</v>
      </c>
    </row>
    <row r="7" spans="1:2" x14ac:dyDescent="0.3">
      <c r="A7" s="3" t="s">
        <v>19</v>
      </c>
      <c r="B7" s="25">
        <f>IF($B$3=1,'Escenario 1 (Deuda)'!C13,IF($B$3=2,'Escenario 2 (Estable)'!C13,IF($B$3=3,'Escenario 3 (Crecimiento)'!C13,0)))</f>
        <v>150000</v>
      </c>
    </row>
    <row r="8" spans="1:2" x14ac:dyDescent="0.3">
      <c r="A8" s="3" t="s">
        <v>21</v>
      </c>
      <c r="B8" s="25">
        <f>IF($B$3=1,'Escenario 1 (Deuda)'!C14,IF($B$3=2,'Escenario 2 (Estable)'!C14,IF($B$3=3,'Escenario 3 (Crecimiento)'!C14,0)))</f>
        <v>50000</v>
      </c>
    </row>
    <row r="9" spans="1:2" x14ac:dyDescent="0.3">
      <c r="A9" s="3" t="s">
        <v>23</v>
      </c>
      <c r="B9" s="25">
        <f>IF($B$3=1,'Escenario 1 (Deuda)'!C15,IF($B$3=2,'Escenario 2 (Estable)'!C15,IF($B$3=3,'Escenario 3 (Crecimiento)'!C15,0)))</f>
        <v>50000</v>
      </c>
    </row>
    <row r="10" spans="1:2" x14ac:dyDescent="0.3">
      <c r="A10" s="3" t="s">
        <v>25</v>
      </c>
      <c r="B10" s="25">
        <f>IF($B$3=1,'Escenario 1 (Deuda)'!C16,IF($B$3=2,'Escenario 2 (Estable)'!C16,IF($B$3=3,'Escenario 3 (Crecimiento)'!C16,0)))</f>
        <v>150000</v>
      </c>
    </row>
    <row r="11" spans="1:2" x14ac:dyDescent="0.3">
      <c r="A11" s="3" t="s">
        <v>27</v>
      </c>
      <c r="B11" s="25">
        <f>IF($B$3=1,'Escenario 1 (Deuda)'!C17,IF($B$3=2,'Escenario 2 (Estable)'!C17,IF($B$3=3,'Escenario 3 (Crecimiento)'!C17,0)))</f>
        <v>50000</v>
      </c>
    </row>
  </sheetData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9"/>
  <sheetViews>
    <sheetView tabSelected="1" topLeftCell="A3" workbookViewId="0">
      <selection activeCell="B18" sqref="B18"/>
    </sheetView>
  </sheetViews>
  <sheetFormatPr baseColWidth="10" defaultColWidth="8.88671875" defaultRowHeight="14.4" x14ac:dyDescent="0.3"/>
  <cols>
    <col min="1" max="1" width="38" customWidth="1"/>
    <col min="2" max="2" width="24.6640625" customWidth="1"/>
    <col min="8" max="8" width="30" customWidth="1"/>
  </cols>
  <sheetData>
    <row r="1" spans="1:8" ht="18" x14ac:dyDescent="0.35">
      <c r="A1" s="26" t="s">
        <v>41</v>
      </c>
      <c r="H1" s="1" t="s">
        <v>1</v>
      </c>
    </row>
    <row r="3" spans="1:8" x14ac:dyDescent="0.3">
      <c r="A3" s="3" t="s">
        <v>42</v>
      </c>
      <c r="B3" s="3" t="s">
        <v>76</v>
      </c>
    </row>
    <row r="4" spans="1:8" x14ac:dyDescent="0.3">
      <c r="A4" s="3" t="s">
        <v>43</v>
      </c>
      <c r="B4" s="3" t="s">
        <v>77</v>
      </c>
    </row>
    <row r="5" spans="1:8" x14ac:dyDescent="0.3">
      <c r="A5" s="3" t="s">
        <v>44</v>
      </c>
      <c r="B5" s="3"/>
    </row>
    <row r="7" spans="1:8" x14ac:dyDescent="0.3">
      <c r="A7" t="s">
        <v>45</v>
      </c>
    </row>
    <row r="8" spans="1:8" x14ac:dyDescent="0.3">
      <c r="A8" s="41" t="s">
        <v>78</v>
      </c>
      <c r="B8" s="40"/>
      <c r="C8" s="40"/>
      <c r="D8" s="40"/>
    </row>
    <row r="9" spans="1:8" x14ac:dyDescent="0.3">
      <c r="A9" s="40"/>
      <c r="B9" s="40"/>
      <c r="C9" s="40"/>
      <c r="D9" s="40"/>
    </row>
    <row r="10" spans="1:8" x14ac:dyDescent="0.3">
      <c r="A10" s="40"/>
      <c r="B10" s="40"/>
      <c r="C10" s="40"/>
      <c r="D10" s="40"/>
    </row>
    <row r="12" spans="1:8" x14ac:dyDescent="0.3">
      <c r="A12" s="3" t="s">
        <v>46</v>
      </c>
      <c r="B12" s="3">
        <v>200</v>
      </c>
    </row>
    <row r="13" spans="1:8" x14ac:dyDescent="0.3">
      <c r="A13" s="3" t="s">
        <v>47</v>
      </c>
      <c r="B13" s="24">
        <v>0.3</v>
      </c>
    </row>
    <row r="14" spans="1:8" x14ac:dyDescent="0.3">
      <c r="A14" s="3" t="s">
        <v>48</v>
      </c>
      <c r="B14" s="3" t="s">
        <v>75</v>
      </c>
    </row>
    <row r="16" spans="1:8" x14ac:dyDescent="0.3">
      <c r="A16" s="2" t="s">
        <v>49</v>
      </c>
    </row>
    <row r="17" spans="1:2" x14ac:dyDescent="0.3">
      <c r="A17" s="3" t="s">
        <v>50</v>
      </c>
      <c r="B17" s="25">
        <f>+B12*12</f>
        <v>2400</v>
      </c>
    </row>
    <row r="18" spans="1:2" x14ac:dyDescent="0.3">
      <c r="A18" s="3" t="s">
        <v>51</v>
      </c>
      <c r="B18" s="25">
        <f>B17*(1+B13)</f>
        <v>3120</v>
      </c>
    </row>
    <row r="19" spans="1:2" x14ac:dyDescent="0.3">
      <c r="A19" s="3" t="s">
        <v>52</v>
      </c>
      <c r="B19" s="25">
        <f>B18*(1+B13)</f>
        <v>4056</v>
      </c>
    </row>
  </sheetData>
  <mergeCells count="1">
    <mergeCell ref="A8:D10"/>
  </mergeCells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1A6F3-361D-44F8-AC4A-27DA52AC770C}">
  <dimension ref="A1:G35"/>
  <sheetViews>
    <sheetView topLeftCell="A6" workbookViewId="0">
      <selection activeCell="A35" sqref="A35"/>
    </sheetView>
  </sheetViews>
  <sheetFormatPr baseColWidth="10" defaultColWidth="8.88671875" defaultRowHeight="14.4" x14ac:dyDescent="0.3"/>
  <cols>
    <col min="1" max="1" width="46.88671875" bestFit="1" customWidth="1"/>
    <col min="2" max="2" width="18" customWidth="1"/>
    <col min="3" max="3" width="24.109375" bestFit="1" customWidth="1"/>
    <col min="4" max="7" width="18" customWidth="1"/>
  </cols>
  <sheetData>
    <row r="1" spans="1:7" ht="18" x14ac:dyDescent="0.35">
      <c r="A1" s="35" t="s">
        <v>57</v>
      </c>
    </row>
    <row r="3" spans="1:7" x14ac:dyDescent="0.3">
      <c r="A3" s="36" t="s">
        <v>58</v>
      </c>
    </row>
    <row r="5" spans="1:7" x14ac:dyDescent="0.3">
      <c r="A5" s="3" t="s">
        <v>59</v>
      </c>
      <c r="B5" s="3">
        <v>2025</v>
      </c>
    </row>
    <row r="6" spans="1:7" x14ac:dyDescent="0.3">
      <c r="A6" s="3" t="s">
        <v>60</v>
      </c>
      <c r="B6" s="3">
        <v>20</v>
      </c>
    </row>
    <row r="7" spans="1:7" x14ac:dyDescent="0.3">
      <c r="A7" s="3" t="s">
        <v>61</v>
      </c>
      <c r="B7" s="3">
        <v>2000</v>
      </c>
    </row>
    <row r="8" spans="1:7" x14ac:dyDescent="0.3">
      <c r="A8" s="3" t="s">
        <v>62</v>
      </c>
      <c r="B8" s="3">
        <v>100</v>
      </c>
    </row>
    <row r="9" spans="1:7" x14ac:dyDescent="0.3">
      <c r="A9" s="3" t="s">
        <v>63</v>
      </c>
      <c r="B9" s="3">
        <v>100</v>
      </c>
    </row>
    <row r="10" spans="1:7" x14ac:dyDescent="0.3">
      <c r="A10" s="3" t="s">
        <v>64</v>
      </c>
      <c r="B10" s="3">
        <v>500</v>
      </c>
    </row>
    <row r="11" spans="1:7" x14ac:dyDescent="0.3">
      <c r="A11" s="3" t="s">
        <v>65</v>
      </c>
      <c r="B11" s="3">
        <v>100</v>
      </c>
    </row>
    <row r="12" spans="1:7" x14ac:dyDescent="0.3">
      <c r="A12" s="3" t="s">
        <v>66</v>
      </c>
      <c r="B12" s="3">
        <v>0.05</v>
      </c>
    </row>
    <row r="13" spans="1:7" x14ac:dyDescent="0.3">
      <c r="A13" s="36" t="s">
        <v>67</v>
      </c>
    </row>
    <row r="15" spans="1:7" x14ac:dyDescent="0.3">
      <c r="A15" s="37" t="s">
        <v>68</v>
      </c>
      <c r="B15" s="37" t="s">
        <v>69</v>
      </c>
      <c r="C15" s="37" t="s">
        <v>70</v>
      </c>
      <c r="D15" s="37" t="s">
        <v>71</v>
      </c>
      <c r="E15" s="37" t="s">
        <v>72</v>
      </c>
      <c r="F15" s="37" t="s">
        <v>73</v>
      </c>
      <c r="G15" s="37" t="s">
        <v>74</v>
      </c>
    </row>
    <row r="16" spans="1:7" x14ac:dyDescent="0.3">
      <c r="A16" s="3">
        <v>2025</v>
      </c>
      <c r="B16" s="38">
        <v>0</v>
      </c>
      <c r="C16" s="38">
        <v>0</v>
      </c>
      <c r="D16" s="38">
        <v>0</v>
      </c>
      <c r="E16" s="38">
        <f>$B$7</f>
        <v>2000</v>
      </c>
      <c r="F16" s="38">
        <f>E16</f>
        <v>2000</v>
      </c>
      <c r="G16" s="38">
        <f>E16</f>
        <v>2000</v>
      </c>
    </row>
    <row r="17" spans="1:7" x14ac:dyDescent="0.3">
      <c r="A17" s="3">
        <v>2026</v>
      </c>
      <c r="B17" s="38">
        <f t="shared" ref="B17:B35" si="0">$B$8 + (A17-$B$5-1)*$B$9</f>
        <v>100</v>
      </c>
      <c r="C17" s="38">
        <f t="shared" ref="C17:C35" si="1">B17*12</f>
        <v>1200</v>
      </c>
      <c r="D17" s="38">
        <f t="shared" ref="D17:D35" si="2">$B$10 + (A17-$B$5-1)*$B$11</f>
        <v>500</v>
      </c>
      <c r="E17" s="38">
        <f t="shared" ref="E17:E35" si="3">C17+D17</f>
        <v>1700</v>
      </c>
      <c r="F17" s="38">
        <f t="shared" ref="F17:F35" si="4">F16+E17</f>
        <v>3700</v>
      </c>
      <c r="G17" s="38">
        <f t="shared" ref="G17:G35" si="5">G16*(1+$B$12)+E17</f>
        <v>3800</v>
      </c>
    </row>
    <row r="18" spans="1:7" x14ac:dyDescent="0.3">
      <c r="A18" s="3">
        <v>2027</v>
      </c>
      <c r="B18" s="38">
        <f t="shared" si="0"/>
        <v>200</v>
      </c>
      <c r="C18" s="38">
        <f t="shared" si="1"/>
        <v>2400</v>
      </c>
      <c r="D18" s="38">
        <f t="shared" si="2"/>
        <v>600</v>
      </c>
      <c r="E18" s="38">
        <f t="shared" si="3"/>
        <v>3000</v>
      </c>
      <c r="F18" s="38">
        <f t="shared" si="4"/>
        <v>6700</v>
      </c>
      <c r="G18" s="38">
        <f t="shared" si="5"/>
        <v>6990</v>
      </c>
    </row>
    <row r="19" spans="1:7" x14ac:dyDescent="0.3">
      <c r="A19" s="3">
        <v>2028</v>
      </c>
      <c r="B19" s="38">
        <f t="shared" si="0"/>
        <v>300</v>
      </c>
      <c r="C19" s="38">
        <f t="shared" si="1"/>
        <v>3600</v>
      </c>
      <c r="D19" s="38">
        <f t="shared" si="2"/>
        <v>700</v>
      </c>
      <c r="E19" s="38">
        <f t="shared" si="3"/>
        <v>4300</v>
      </c>
      <c r="F19" s="38">
        <f t="shared" si="4"/>
        <v>11000</v>
      </c>
      <c r="G19" s="38">
        <f t="shared" si="5"/>
        <v>11639.5</v>
      </c>
    </row>
    <row r="20" spans="1:7" x14ac:dyDescent="0.3">
      <c r="A20" s="3">
        <v>2029</v>
      </c>
      <c r="B20" s="38">
        <f t="shared" si="0"/>
        <v>400</v>
      </c>
      <c r="C20" s="38">
        <f t="shared" si="1"/>
        <v>4800</v>
      </c>
      <c r="D20" s="38">
        <f t="shared" si="2"/>
        <v>800</v>
      </c>
      <c r="E20" s="38">
        <f t="shared" si="3"/>
        <v>5600</v>
      </c>
      <c r="F20" s="38">
        <f t="shared" si="4"/>
        <v>16600</v>
      </c>
      <c r="G20" s="38">
        <f t="shared" si="5"/>
        <v>17821.474999999999</v>
      </c>
    </row>
    <row r="21" spans="1:7" x14ac:dyDescent="0.3">
      <c r="A21" s="3">
        <v>2030</v>
      </c>
      <c r="B21" s="38">
        <f t="shared" si="0"/>
        <v>500</v>
      </c>
      <c r="C21" s="38">
        <f t="shared" si="1"/>
        <v>6000</v>
      </c>
      <c r="D21" s="38">
        <f t="shared" si="2"/>
        <v>900</v>
      </c>
      <c r="E21" s="38">
        <f t="shared" si="3"/>
        <v>6900</v>
      </c>
      <c r="F21" s="38">
        <f t="shared" si="4"/>
        <v>23500</v>
      </c>
      <c r="G21" s="38">
        <f t="shared" si="5"/>
        <v>25612.548749999998</v>
      </c>
    </row>
    <row r="22" spans="1:7" x14ac:dyDescent="0.3">
      <c r="A22" s="3">
        <v>2031</v>
      </c>
      <c r="B22" s="38">
        <f t="shared" si="0"/>
        <v>600</v>
      </c>
      <c r="C22" s="38">
        <f t="shared" si="1"/>
        <v>7200</v>
      </c>
      <c r="D22" s="38">
        <f t="shared" si="2"/>
        <v>1000</v>
      </c>
      <c r="E22" s="38">
        <f t="shared" si="3"/>
        <v>8200</v>
      </c>
      <c r="F22" s="38">
        <f t="shared" si="4"/>
        <v>31700</v>
      </c>
      <c r="G22" s="38">
        <f t="shared" si="5"/>
        <v>35093.176187499994</v>
      </c>
    </row>
    <row r="23" spans="1:7" x14ac:dyDescent="0.3">
      <c r="A23" s="3">
        <v>2032</v>
      </c>
      <c r="B23" s="38">
        <f t="shared" si="0"/>
        <v>700</v>
      </c>
      <c r="C23" s="38">
        <f t="shared" si="1"/>
        <v>8400</v>
      </c>
      <c r="D23" s="38">
        <f t="shared" si="2"/>
        <v>1100</v>
      </c>
      <c r="E23" s="38">
        <f t="shared" si="3"/>
        <v>9500</v>
      </c>
      <c r="F23" s="38">
        <f t="shared" si="4"/>
        <v>41200</v>
      </c>
      <c r="G23" s="38">
        <f t="shared" si="5"/>
        <v>46347.834996874997</v>
      </c>
    </row>
    <row r="24" spans="1:7" x14ac:dyDescent="0.3">
      <c r="A24" s="3">
        <v>2033</v>
      </c>
      <c r="B24" s="38">
        <f t="shared" si="0"/>
        <v>800</v>
      </c>
      <c r="C24" s="38">
        <f t="shared" si="1"/>
        <v>9600</v>
      </c>
      <c r="D24" s="38">
        <f t="shared" si="2"/>
        <v>1200</v>
      </c>
      <c r="E24" s="38">
        <f t="shared" si="3"/>
        <v>10800</v>
      </c>
      <c r="F24" s="38">
        <f t="shared" si="4"/>
        <v>52000</v>
      </c>
      <c r="G24" s="38">
        <f t="shared" si="5"/>
        <v>59465.226746718748</v>
      </c>
    </row>
    <row r="25" spans="1:7" x14ac:dyDescent="0.3">
      <c r="A25" s="3">
        <v>2034</v>
      </c>
      <c r="B25" s="38">
        <f t="shared" si="0"/>
        <v>900</v>
      </c>
      <c r="C25" s="38">
        <f t="shared" si="1"/>
        <v>10800</v>
      </c>
      <c r="D25" s="38">
        <f t="shared" si="2"/>
        <v>1300</v>
      </c>
      <c r="E25" s="38">
        <f t="shared" si="3"/>
        <v>12100</v>
      </c>
      <c r="F25" s="38">
        <f t="shared" si="4"/>
        <v>64100</v>
      </c>
      <c r="G25" s="38">
        <f t="shared" si="5"/>
        <v>74538.488084054698</v>
      </c>
    </row>
    <row r="26" spans="1:7" x14ac:dyDescent="0.3">
      <c r="A26" s="3">
        <v>2035</v>
      </c>
      <c r="B26" s="38">
        <f t="shared" si="0"/>
        <v>1000</v>
      </c>
      <c r="C26" s="38">
        <f t="shared" si="1"/>
        <v>12000</v>
      </c>
      <c r="D26" s="38">
        <f t="shared" si="2"/>
        <v>1400</v>
      </c>
      <c r="E26" s="38">
        <f t="shared" si="3"/>
        <v>13400</v>
      </c>
      <c r="F26" s="38">
        <f t="shared" si="4"/>
        <v>77500</v>
      </c>
      <c r="G26" s="38">
        <f t="shared" si="5"/>
        <v>91665.41248825744</v>
      </c>
    </row>
    <row r="27" spans="1:7" x14ac:dyDescent="0.3">
      <c r="A27" s="3">
        <v>2036</v>
      </c>
      <c r="B27" s="38">
        <f t="shared" si="0"/>
        <v>1100</v>
      </c>
      <c r="C27" s="38">
        <f t="shared" si="1"/>
        <v>13200</v>
      </c>
      <c r="D27" s="38">
        <f t="shared" si="2"/>
        <v>1500</v>
      </c>
      <c r="E27" s="38">
        <f t="shared" si="3"/>
        <v>14700</v>
      </c>
      <c r="F27" s="38">
        <f t="shared" si="4"/>
        <v>92200</v>
      </c>
      <c r="G27" s="38">
        <f t="shared" si="5"/>
        <v>110948.68311267032</v>
      </c>
    </row>
    <row r="28" spans="1:7" x14ac:dyDescent="0.3">
      <c r="A28" s="3">
        <v>2037</v>
      </c>
      <c r="B28" s="38">
        <f t="shared" si="0"/>
        <v>1200</v>
      </c>
      <c r="C28" s="38">
        <f t="shared" si="1"/>
        <v>14400</v>
      </c>
      <c r="D28" s="38">
        <f t="shared" si="2"/>
        <v>1600</v>
      </c>
      <c r="E28" s="38">
        <f t="shared" si="3"/>
        <v>16000</v>
      </c>
      <c r="F28" s="38">
        <f t="shared" si="4"/>
        <v>108200</v>
      </c>
      <c r="G28" s="38">
        <f t="shared" si="5"/>
        <v>132496.11726830385</v>
      </c>
    </row>
    <row r="29" spans="1:7" x14ac:dyDescent="0.3">
      <c r="A29" s="3">
        <v>2038</v>
      </c>
      <c r="B29" s="38">
        <f t="shared" si="0"/>
        <v>1300</v>
      </c>
      <c r="C29" s="38">
        <f t="shared" si="1"/>
        <v>15600</v>
      </c>
      <c r="D29" s="38">
        <f t="shared" si="2"/>
        <v>1700</v>
      </c>
      <c r="E29" s="38">
        <f t="shared" si="3"/>
        <v>17300</v>
      </c>
      <c r="F29" s="38">
        <f t="shared" si="4"/>
        <v>125500</v>
      </c>
      <c r="G29" s="38">
        <f t="shared" si="5"/>
        <v>156420.92313171906</v>
      </c>
    </row>
    <row r="30" spans="1:7" x14ac:dyDescent="0.3">
      <c r="A30" s="3">
        <v>2039</v>
      </c>
      <c r="B30" s="38">
        <f t="shared" si="0"/>
        <v>1400</v>
      </c>
      <c r="C30" s="38">
        <f t="shared" si="1"/>
        <v>16800</v>
      </c>
      <c r="D30" s="38">
        <f t="shared" si="2"/>
        <v>1800</v>
      </c>
      <c r="E30" s="38">
        <f t="shared" si="3"/>
        <v>18600</v>
      </c>
      <c r="F30" s="38">
        <f t="shared" si="4"/>
        <v>144100</v>
      </c>
      <c r="G30" s="38">
        <f t="shared" si="5"/>
        <v>182841.96928830503</v>
      </c>
    </row>
    <row r="31" spans="1:7" x14ac:dyDescent="0.3">
      <c r="A31" s="3">
        <v>2040</v>
      </c>
      <c r="B31" s="38">
        <f t="shared" si="0"/>
        <v>1500</v>
      </c>
      <c r="C31" s="38">
        <f t="shared" si="1"/>
        <v>18000</v>
      </c>
      <c r="D31" s="38">
        <f t="shared" si="2"/>
        <v>1900</v>
      </c>
      <c r="E31" s="38">
        <f t="shared" si="3"/>
        <v>19900</v>
      </c>
      <c r="F31" s="38">
        <f t="shared" si="4"/>
        <v>164000</v>
      </c>
      <c r="G31" s="38">
        <f t="shared" si="5"/>
        <v>211884.06775272029</v>
      </c>
    </row>
    <row r="32" spans="1:7" x14ac:dyDescent="0.3">
      <c r="A32" s="3">
        <v>2041</v>
      </c>
      <c r="B32" s="38">
        <f t="shared" si="0"/>
        <v>1600</v>
      </c>
      <c r="C32" s="38">
        <f t="shared" si="1"/>
        <v>19200</v>
      </c>
      <c r="D32" s="38">
        <f t="shared" si="2"/>
        <v>2000</v>
      </c>
      <c r="E32" s="38">
        <f t="shared" si="3"/>
        <v>21200</v>
      </c>
      <c r="F32" s="38">
        <f t="shared" si="4"/>
        <v>185200</v>
      </c>
      <c r="G32" s="38">
        <f t="shared" si="5"/>
        <v>243678.27114035632</v>
      </c>
    </row>
    <row r="33" spans="1:7" x14ac:dyDescent="0.3">
      <c r="A33" s="3">
        <v>2042</v>
      </c>
      <c r="B33" s="38">
        <f t="shared" si="0"/>
        <v>1700</v>
      </c>
      <c r="C33" s="38">
        <f t="shared" si="1"/>
        <v>20400</v>
      </c>
      <c r="D33" s="38">
        <f t="shared" si="2"/>
        <v>2100</v>
      </c>
      <c r="E33" s="38">
        <f t="shared" si="3"/>
        <v>22500</v>
      </c>
      <c r="F33" s="38">
        <f t="shared" si="4"/>
        <v>207700</v>
      </c>
      <c r="G33" s="38">
        <f t="shared" si="5"/>
        <v>278362.18469737412</v>
      </c>
    </row>
    <row r="34" spans="1:7" x14ac:dyDescent="0.3">
      <c r="A34" s="3">
        <v>2043</v>
      </c>
      <c r="B34" s="38">
        <f t="shared" si="0"/>
        <v>1800</v>
      </c>
      <c r="C34" s="38">
        <f t="shared" si="1"/>
        <v>21600</v>
      </c>
      <c r="D34" s="38">
        <f t="shared" si="2"/>
        <v>2200</v>
      </c>
      <c r="E34" s="38">
        <f t="shared" si="3"/>
        <v>23800</v>
      </c>
      <c r="F34" s="38">
        <f t="shared" si="4"/>
        <v>231500</v>
      </c>
      <c r="G34" s="38">
        <f t="shared" si="5"/>
        <v>316080.29393224284</v>
      </c>
    </row>
    <row r="35" spans="1:7" x14ac:dyDescent="0.3">
      <c r="A35" s="3">
        <v>2044</v>
      </c>
      <c r="B35" s="38">
        <f t="shared" si="0"/>
        <v>1900</v>
      </c>
      <c r="C35" s="38">
        <f t="shared" si="1"/>
        <v>22800</v>
      </c>
      <c r="D35" s="38">
        <f t="shared" si="2"/>
        <v>2300</v>
      </c>
      <c r="E35" s="38">
        <f t="shared" si="3"/>
        <v>25100</v>
      </c>
      <c r="F35" s="38">
        <f t="shared" si="4"/>
        <v>256600</v>
      </c>
      <c r="G35" s="38">
        <f t="shared" si="5"/>
        <v>356984.30862885498</v>
      </c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Escenario 1 (Deuda)</vt:lpstr>
      <vt:lpstr>Escenario 2 (Estable)</vt:lpstr>
      <vt:lpstr>Escenario 3 (Crecimiento)</vt:lpstr>
      <vt:lpstr>Resumen</vt:lpstr>
      <vt:lpstr>Visión 2026</vt:lpstr>
      <vt:lpstr>Save More Tomorrow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Gabriela Kelly</cp:lastModifiedBy>
  <dcterms:created xsi:type="dcterms:W3CDTF">2025-11-19T16:17:21Z</dcterms:created>
  <dcterms:modified xsi:type="dcterms:W3CDTF">2025-12-08T16:48:47Z</dcterms:modified>
</cp:coreProperties>
</file>